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<sst xmlns="http://schemas.openxmlformats.org/spreadsheetml/2006/main" count="28" uniqueCount="26">
  <si>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Convention</t>
  </si>
  <si>
    <t>Income</t>
  </si>
  <si>
    <t>Expense</t>
  </si>
  <si>
    <t>Then-year dollars</t>
  </si>
  <si>
    <t>2003 dollars</t>
  </si>
  <si>
    <t>Year</t>
  </si>
  <si>
    <t>PAF paid</t>
  </si>
  <si>
    <t>LAcon 3</t>
  </si>
  <si>
    <t>ConJose</t>
  </si>
  <si>
    <t>Net before refunds</t>
  </si>
  <si>
    <t>Refunds paid</t>
  </si>
  <si>
    <t>Net after refunds</t>
  </si>
  <si>
    <t>Inflator</t>
  </si>
  <si>
    <t>Noreascon 3</t>
  </si>
  <si>
    <t>ConFiction</t>
  </si>
  <si>
    <t>Chicon V</t>
  </si>
  <si>
    <t>Magicon</t>
  </si>
  <si>
    <t>ConFrancisco</t>
  </si>
  <si>
    <t>Conadian</t>
  </si>
  <si>
    <t>Intersection</t>
  </si>
  <si>
    <t>Lonestarcon 2</t>
  </si>
  <si>
    <t>Bucconeer</t>
  </si>
  <si>
    <t>Ausicon 3</t>
  </si>
  <si>
    <t>Chicon 2000</t>
  </si>
  <si>
    <t>MilPhil</t>
  </si>
  <si>
    <t>Torcon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</si>
</sst>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Zeros="0" tabSelected="1" workbookViewId="0" topLeftCell="A1">
      <selection activeCell="K11" sqref="K11"/>
    </sheetView>
  </sheetViews>
  <sheetFormatPr defaultColWidth="9.140625" defaultRowHeight="12.75"/>
  <cols>
    <col min="1" max="1" width="10.00390625" style="0" bestFit="1" customWidth="1"/>
    <col min="2" max="2" width="10.00390625" style="0" customWidth="1"/>
    <col min="3" max="4" width="9.140625" style="2" customWidth="1"/>
    <col min="5" max="5" width="9.140625" style="8" customWidth="1"/>
    <col min="6" max="6" width="10.140625" style="2" bestFit="1" customWidth="1"/>
    <col min="7" max="7" width="8.57421875" style="2" bestFit="1" customWidth="1"/>
    <col min="8" max="8" width="11.57421875" style="2" customWidth="1"/>
    <col min="9" max="11" width="9.140625" style="2" customWidth="1"/>
  </cols>
  <sheetData>
    <row r="2" spans="3:7" ht="12.75">
      <c r="C2" s="1" t="s">
        <v>3</v>
      </c>
      <c r="D2" s="1"/>
      <c r="E2" s="6"/>
      <c r="F2" s="1" t="s">
        <v>4</v>
      </c>
      <c r="G2" s="1"/>
    </row>
    <row r="3" spans="1:11" ht="25.5">
      <c r="A3" s="3" t="s">
        <v>0</v>
      </c>
      <c r="B3" s="3" t="s">
        <v>5</v>
      </c>
      <c r="C3" s="4" t="s">
        <v>1</v>
      </c>
      <c r="D3" s="4" t="s">
        <v>2</v>
      </c>
      <c r="E3" s="7" t="s">
        <v>12</v>
      </c>
      <c r="F3" s="4" t="s">
        <v>1</v>
      </c>
      <c r="G3" s="4" t="s">
        <v>2</v>
      </c>
      <c r="H3" s="5" t="s">
        <v>9</v>
      </c>
      <c r="I3" s="5" t="s">
        <v>10</v>
      </c>
      <c r="J3" s="5" t="s">
        <v>11</v>
      </c>
      <c r="K3" s="4" t="s">
        <v>6</v>
      </c>
    </row>
    <row r="5" spans="1:10" ht="12.75">
      <c r="A5" t="s">
        <v>13</v>
      </c>
      <c r="B5">
        <v>1989</v>
      </c>
      <c r="E5" s="8">
        <f>184.6/124.6</f>
        <v>1.4815409309791332</v>
      </c>
      <c r="F5" s="2">
        <f>C5*$E5</f>
        <v>0</v>
      </c>
      <c r="G5" s="2">
        <f aca="true" t="shared" si="0" ref="G5:G19">D5*$E5</f>
        <v>0</v>
      </c>
      <c r="H5" s="2">
        <f>F5-G5</f>
        <v>0</v>
      </c>
      <c r="J5" s="2">
        <f aca="true" t="shared" si="1" ref="J5:J19">H5-I5</f>
        <v>0</v>
      </c>
    </row>
    <row r="6" spans="1:10" ht="12.75">
      <c r="A6" t="s">
        <v>14</v>
      </c>
      <c r="B6">
        <v>1990</v>
      </c>
      <c r="E6" s="8">
        <f>184.6/131.6</f>
        <v>1.4027355623100304</v>
      </c>
      <c r="F6" s="2">
        <f aca="true" t="shared" si="2" ref="F6:F19">C6*$E6</f>
        <v>0</v>
      </c>
      <c r="G6" s="2">
        <f t="shared" si="0"/>
        <v>0</v>
      </c>
      <c r="H6" s="2">
        <f aca="true" t="shared" si="3" ref="H6:H19">F6-G6</f>
        <v>0</v>
      </c>
      <c r="J6" s="2">
        <f t="shared" si="1"/>
        <v>0</v>
      </c>
    </row>
    <row r="7" spans="1:10" ht="12.75">
      <c r="A7" t="s">
        <v>15</v>
      </c>
      <c r="B7">
        <v>1991</v>
      </c>
      <c r="E7" s="8">
        <f>184.6/136.2</f>
        <v>1.355359765051395</v>
      </c>
      <c r="F7" s="2">
        <f t="shared" si="2"/>
        <v>0</v>
      </c>
      <c r="G7" s="2">
        <f t="shared" si="0"/>
        <v>0</v>
      </c>
      <c r="H7" s="2">
        <f t="shared" si="3"/>
        <v>0</v>
      </c>
      <c r="J7" s="2">
        <f t="shared" si="1"/>
        <v>0</v>
      </c>
    </row>
    <row r="8" spans="1:10" ht="12.75">
      <c r="A8" t="s">
        <v>16</v>
      </c>
      <c r="B8">
        <v>1992</v>
      </c>
      <c r="E8" s="8">
        <f>184.6/140.9</f>
        <v>1.3101490418736692</v>
      </c>
      <c r="F8" s="2">
        <f t="shared" si="2"/>
        <v>0</v>
      </c>
      <c r="G8" s="2">
        <f t="shared" si="0"/>
        <v>0</v>
      </c>
      <c r="H8" s="2">
        <f t="shared" si="3"/>
        <v>0</v>
      </c>
      <c r="J8" s="2">
        <f t="shared" si="1"/>
        <v>0</v>
      </c>
    </row>
    <row r="9" spans="1:10" ht="12.75">
      <c r="A9" t="s">
        <v>17</v>
      </c>
      <c r="B9">
        <v>1993</v>
      </c>
      <c r="E9" s="8">
        <f>184.6/144.4</f>
        <v>1.278393351800554</v>
      </c>
      <c r="F9" s="2">
        <f t="shared" si="2"/>
        <v>0</v>
      </c>
      <c r="G9" s="2">
        <f t="shared" si="0"/>
        <v>0</v>
      </c>
      <c r="H9" s="2">
        <f t="shared" si="3"/>
        <v>0</v>
      </c>
      <c r="J9" s="2">
        <f t="shared" si="1"/>
        <v>0</v>
      </c>
    </row>
    <row r="10" spans="1:10" ht="12.75">
      <c r="A10" t="s">
        <v>18</v>
      </c>
      <c r="B10">
        <v>1994</v>
      </c>
      <c r="E10" s="8">
        <f>184.6/149</f>
        <v>1.2389261744966442</v>
      </c>
      <c r="F10" s="2">
        <f t="shared" si="2"/>
        <v>0</v>
      </c>
      <c r="G10" s="2">
        <f t="shared" si="0"/>
        <v>0</v>
      </c>
      <c r="H10" s="2">
        <f t="shared" si="3"/>
        <v>0</v>
      </c>
      <c r="J10" s="2">
        <f t="shared" si="1"/>
        <v>0</v>
      </c>
    </row>
    <row r="11" spans="1:10" ht="12.75">
      <c r="A11" t="s">
        <v>19</v>
      </c>
      <c r="B11">
        <v>1995</v>
      </c>
      <c r="E11" s="8">
        <f>184.6/152.9</f>
        <v>1.2073250490516676</v>
      </c>
      <c r="F11" s="2">
        <f t="shared" si="2"/>
        <v>0</v>
      </c>
      <c r="G11" s="2">
        <f t="shared" si="0"/>
        <v>0</v>
      </c>
      <c r="H11" s="2">
        <f t="shared" si="3"/>
        <v>0</v>
      </c>
      <c r="J11" s="2">
        <f t="shared" si="1"/>
        <v>0</v>
      </c>
    </row>
    <row r="12" spans="1:10" ht="12.75">
      <c r="A12" t="s">
        <v>7</v>
      </c>
      <c r="B12">
        <v>1996</v>
      </c>
      <c r="E12" s="8">
        <f>184.6/157.3</f>
        <v>1.1735537190082643</v>
      </c>
      <c r="F12" s="2">
        <f t="shared" si="2"/>
        <v>0</v>
      </c>
      <c r="G12" s="2">
        <f t="shared" si="0"/>
        <v>0</v>
      </c>
      <c r="H12" s="2">
        <f t="shared" si="3"/>
        <v>0</v>
      </c>
      <c r="J12" s="2">
        <f t="shared" si="1"/>
        <v>0</v>
      </c>
    </row>
    <row r="13" spans="1:10" ht="12.75">
      <c r="A13" t="s">
        <v>20</v>
      </c>
      <c r="B13">
        <v>1997</v>
      </c>
      <c r="E13" s="8">
        <f>184.6/160.8</f>
        <v>1.1480099502487562</v>
      </c>
      <c r="F13" s="2">
        <f t="shared" si="2"/>
        <v>0</v>
      </c>
      <c r="G13" s="2">
        <f t="shared" si="0"/>
        <v>0</v>
      </c>
      <c r="H13" s="2">
        <f t="shared" si="3"/>
        <v>0</v>
      </c>
      <c r="J13" s="2">
        <f t="shared" si="1"/>
        <v>0</v>
      </c>
    </row>
    <row r="14" spans="1:10" ht="12.75">
      <c r="A14" t="s">
        <v>21</v>
      </c>
      <c r="B14">
        <v>1998</v>
      </c>
      <c r="E14" s="8">
        <f>184.6/163.4</f>
        <v>1.1297429620563035</v>
      </c>
      <c r="F14" s="2">
        <f t="shared" si="2"/>
        <v>0</v>
      </c>
      <c r="G14" s="2">
        <f t="shared" si="0"/>
        <v>0</v>
      </c>
      <c r="H14" s="2">
        <f t="shared" si="3"/>
        <v>0</v>
      </c>
      <c r="J14" s="2">
        <f t="shared" si="1"/>
        <v>0</v>
      </c>
    </row>
    <row r="15" spans="1:10" ht="12.75">
      <c r="A15" t="s">
        <v>22</v>
      </c>
      <c r="B15">
        <v>1999</v>
      </c>
      <c r="E15" s="8">
        <f>184.6/167.1</f>
        <v>1.1047277079593059</v>
      </c>
      <c r="F15" s="2">
        <f t="shared" si="2"/>
        <v>0</v>
      </c>
      <c r="G15" s="2">
        <f t="shared" si="0"/>
        <v>0</v>
      </c>
      <c r="H15" s="2">
        <f t="shared" si="3"/>
        <v>0</v>
      </c>
      <c r="J15" s="2">
        <f t="shared" si="1"/>
        <v>0</v>
      </c>
    </row>
    <row r="16" spans="1:10" ht="12.75">
      <c r="A16" t="s">
        <v>23</v>
      </c>
      <c r="B16">
        <v>2000</v>
      </c>
      <c r="E16" s="8">
        <f>184.6/172.8</f>
        <v>1.068287037037037</v>
      </c>
      <c r="F16" s="2">
        <f t="shared" si="2"/>
        <v>0</v>
      </c>
      <c r="G16" s="2">
        <f t="shared" si="0"/>
        <v>0</v>
      </c>
      <c r="H16" s="2">
        <f t="shared" si="3"/>
        <v>0</v>
      </c>
      <c r="J16" s="2">
        <f t="shared" si="1"/>
        <v>0</v>
      </c>
    </row>
    <row r="17" spans="1:10" ht="12.75">
      <c r="A17" t="s">
        <v>24</v>
      </c>
      <c r="B17">
        <v>2001</v>
      </c>
      <c r="E17" s="8">
        <f>184.6/177.5</f>
        <v>1.04</v>
      </c>
      <c r="F17" s="2">
        <f t="shared" si="2"/>
        <v>0</v>
      </c>
      <c r="G17" s="2">
        <f t="shared" si="0"/>
        <v>0</v>
      </c>
      <c r="H17" s="2">
        <f t="shared" si="3"/>
        <v>0</v>
      </c>
      <c r="J17" s="2">
        <f t="shared" si="1"/>
        <v>0</v>
      </c>
    </row>
    <row r="18" spans="1:10" ht="12.75">
      <c r="A18" t="s">
        <v>8</v>
      </c>
      <c r="B18">
        <v>2002</v>
      </c>
      <c r="C18" s="2">
        <v>980165</v>
      </c>
      <c r="D18" s="2">
        <v>789372</v>
      </c>
      <c r="E18" s="8">
        <f>184.6/180.7</f>
        <v>1.0215827338129497</v>
      </c>
      <c r="F18" s="2">
        <f t="shared" si="2"/>
        <v>1001319.6402877698</v>
      </c>
      <c r="G18" s="2">
        <f t="shared" si="0"/>
        <v>806408.8057553958</v>
      </c>
      <c r="H18" s="2">
        <f t="shared" si="3"/>
        <v>194910.83453237405</v>
      </c>
      <c r="I18" s="2">
        <f>96653*E18</f>
        <v>98739.03597122303</v>
      </c>
      <c r="J18" s="2">
        <f>H18-I18</f>
        <v>96171.79856115102</v>
      </c>
    </row>
    <row r="19" spans="1:10" ht="12.75">
      <c r="A19" t="s">
        <v>25</v>
      </c>
      <c r="B19">
        <v>2003</v>
      </c>
      <c r="E19" s="8">
        <v>1</v>
      </c>
      <c r="F19" s="2">
        <f t="shared" si="2"/>
        <v>0</v>
      </c>
      <c r="G19" s="2">
        <f t="shared" si="0"/>
        <v>0</v>
      </c>
      <c r="H19" s="2">
        <f t="shared" si="3"/>
        <v>0</v>
      </c>
      <c r="J19" s="2">
        <f>H19-I19</f>
        <v>0</v>
      </c>
    </row>
  </sheetData>
  <mergeCells count="2">
    <mergeCell ref="C2:D2"/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Olson</dc:creator>
  <cp:keywords/>
  <dc:description/>
  <cp:lastModifiedBy>Mark Olson</cp:lastModifiedBy>
  <dcterms:created xsi:type="dcterms:W3CDTF">2003-09-20T18:49:11Z</dcterms:created>
  <dcterms:modified xsi:type="dcterms:W3CDTF">2003-09-20T19:03:22Z</dcterms:modified>
  <cp:category/>
  <cp:version/>
  <cp:contentType/>
  <cp:contentStatus/>
</cp:coreProperties>
</file>